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2 แผนการใช้จ่ายงบประมาณสถานีตำรวจประจำปี\O12\"/>
    </mc:Choice>
  </mc:AlternateContent>
  <xr:revisionPtr revIDLastSave="0" documentId="13_ncr:1_{994BB5B3-C773-45F8-B1C5-352128DDDD0E}" xr6:coauthVersionLast="47" xr6:coauthVersionMax="47" xr10:uidLastSave="{00000000-0000-0000-0000-000000000000}"/>
  <bookViews>
    <workbookView xWindow="-108" yWindow="-108" windowWidth="23256" windowHeight="12576" xr2:uid="{FBD95FCC-6B73-4D7A-A46B-665134BCE81D}"/>
  </bookViews>
  <sheets>
    <sheet name="รายงานผลการใช้จ่าย" sheetId="2" r:id="rId1"/>
  </sheets>
  <definedNames>
    <definedName name="_xlnm.Print_Titles" localSheetId="0">รายงานผลการใช้จ่าย!$1:$6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H35" i="2"/>
  <c r="G35" i="2"/>
  <c r="G8" i="2"/>
  <c r="H32" i="2" l="1"/>
  <c r="G32" i="2"/>
  <c r="E17" i="2"/>
  <c r="H9" i="2"/>
  <c r="F10" i="2"/>
  <c r="H11" i="2"/>
  <c r="H24" i="2"/>
  <c r="G24" i="2"/>
  <c r="F15" i="2"/>
  <c r="H27" i="2"/>
  <c r="G27" i="2"/>
  <c r="H19" i="2"/>
  <c r="G19" i="2"/>
  <c r="F17" i="2"/>
  <c r="D17" i="2"/>
  <c r="F14" i="2"/>
  <c r="G36" i="2"/>
  <c r="H29" i="2"/>
  <c r="G29" i="2"/>
  <c r="E25" i="2" l="1"/>
  <c r="E26" i="2" s="1"/>
  <c r="E39" i="2" s="1"/>
  <c r="F25" i="2"/>
  <c r="H25" i="2" s="1"/>
  <c r="H26" i="2" s="1"/>
  <c r="E38" i="2"/>
  <c r="H38" i="2" s="1"/>
  <c r="H18" i="2"/>
  <c r="G18" i="2"/>
  <c r="H34" i="2"/>
  <c r="G34" i="2"/>
  <c r="H33" i="2"/>
  <c r="G33" i="2"/>
  <c r="H31" i="2"/>
  <c r="G31" i="2"/>
  <c r="H30" i="2"/>
  <c r="G30" i="2"/>
  <c r="H23" i="2"/>
  <c r="G23" i="2"/>
  <c r="G13" i="2"/>
  <c r="D25" i="2"/>
  <c r="G10" i="2"/>
  <c r="H28" i="2"/>
  <c r="H22" i="2"/>
  <c r="H21" i="2"/>
  <c r="H20" i="2"/>
  <c r="G28" i="2"/>
  <c r="G22" i="2"/>
  <c r="G21" i="2"/>
  <c r="G12" i="2"/>
  <c r="H10" i="2"/>
  <c r="H12" i="2"/>
  <c r="H16" i="2"/>
  <c r="H17" i="2"/>
  <c r="G9" i="2"/>
  <c r="G11" i="2"/>
  <c r="G16" i="2"/>
  <c r="G17" i="2"/>
  <c r="H8" i="2"/>
  <c r="F26" i="2" l="1"/>
  <c r="F39" i="2" s="1"/>
  <c r="H39" i="2" s="1"/>
  <c r="D26" i="2"/>
  <c r="D39" i="2" s="1"/>
  <c r="G38" i="2"/>
  <c r="G15" i="2"/>
  <c r="H14" i="2"/>
  <c r="H15" i="2"/>
  <c r="G14" i="2"/>
  <c r="G25" i="2" s="1"/>
  <c r="G26" i="2" l="1"/>
  <c r="G39" i="2" s="1"/>
</calcChain>
</file>

<file path=xl/sharedStrings.xml><?xml version="1.0" encoding="utf-8"?>
<sst xmlns="http://schemas.openxmlformats.org/spreadsheetml/2006/main" count="147" uniqueCount="83">
  <si>
    <t>ที่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</si>
  <si>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</si>
  <si>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</si>
  <si>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</si>
  <si>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</si>
  <si>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</si>
  <si>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</si>
  <si>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</si>
  <si>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</si>
  <si>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ค่าวัสดุสำนักงาน</t>
  </si>
  <si>
    <t>ค่าวัสดุจราจร</t>
  </si>
  <si>
    <t>ค่าน้ำมันเชื้อเพลิง</t>
  </si>
  <si>
    <t>ค่าสาธารณูปโภค</t>
  </si>
  <si>
    <t>การปฏิรูปกฎหมายาและพัฒนากระบวนการยุติธรรม</t>
  </si>
  <si>
    <t>ต.ค.66 - พ.ค.67</t>
  </si>
  <si>
    <t>รวมเงินที่ได้รับจัดสรร</t>
  </si>
  <si>
    <t>ผลการดำเนินการ</t>
  </si>
  <si>
    <t>งบประมาณที่ได้รับ</t>
  </si>
  <si>
    <t>ผลการ</t>
  </si>
  <si>
    <t>เบิกจ่าย</t>
  </si>
  <si>
    <t>คิดเป็น</t>
  </si>
  <si>
    <t>ร้อยละ</t>
  </si>
  <si>
    <t>ปัญหา/อุปสรรค</t>
  </si>
  <si>
    <t>แนวทางการแก้ไข</t>
  </si>
  <si>
    <t>ปรับแผนการใช้จ่าย</t>
  </si>
  <si>
    <t>ให้เหมาะสม</t>
  </si>
  <si>
    <t>คงเหลือ</t>
  </si>
  <si>
    <t>ยอดเงิน</t>
  </si>
  <si>
    <t>งบจัดสรรไม่เพียงพอ</t>
  </si>
  <si>
    <t>"</t>
  </si>
  <si>
    <t>ชื่อโครงการ/กิจกรรม</t>
  </si>
  <si>
    <t xml:space="preserve"> </t>
  </si>
  <si>
    <t>ข้อ O12</t>
  </si>
  <si>
    <t>ต.ค.67 - มี.ค.68</t>
  </si>
  <si>
    <t>เบิกจ่ายให้หน่วยงาน</t>
  </si>
  <si>
    <t>ค่าตอบแทนผู้ปฏิบัติงาน</t>
  </si>
  <si>
    <t>รณรงค์ป้องกันและลดอุบัติเหตุทางถนนในช่วงเทศกาลสำคัญ(ปีใหม่ 2568)</t>
  </si>
  <si>
    <t>กิจกรรมการสกัดกั้นยาเสพติด(Heart Land)</t>
  </si>
  <si>
    <t>กิจกรรมการสลายเครือข่ายผู้มีอิทธิพลและกลุ่มชาติพันธุ์ฯ</t>
  </si>
  <si>
    <t>กิจกรรมการสกัดกั้นดำเนินการปิดล้อมตรวจค้น</t>
  </si>
  <si>
    <t>กิจกรรมการตั้งจุดตรวจมีกล้อง(License Plate)</t>
  </si>
  <si>
    <t>ค่าสาธารณูปโภคประจำจุด</t>
  </si>
  <si>
    <t>กิจกรรมการรักษาความปลอดภัยนักท่องเที่ยว ปีงบประมาณ พ.ศ.2568</t>
  </si>
  <si>
    <t>กิจกรรมการปฏิรูปกฎหมายาและพัฒนากระบวนการยุติธรรม</t>
  </si>
  <si>
    <t>27 ธ.ค.67-5 ม.ค.68</t>
  </si>
  <si>
    <t>ต.ค.67-มี.ค.68</t>
  </si>
  <si>
    <t>ต.ค.67-ก.ย.68</t>
  </si>
  <si>
    <t>กิจกรรมค่าเบี้ยประชุม กต.ตร.สภ.หนองปลิง</t>
  </si>
  <si>
    <t>ค่าเบี้ยประชุม คกก.</t>
  </si>
  <si>
    <t>กิจกรรมค่าตอบแทนพนักงานสอบสวน กรณีชันสูตรพลิกศพ</t>
  </si>
  <si>
    <t>กิจกรรมค่าตอบแทนพยานการสอบสวนคดีอาญา</t>
  </si>
  <si>
    <t>กิจกรรมค่าตอบแทนนักจิตวิทยา</t>
  </si>
  <si>
    <t>กิจกรรมค่าใช้จ่ายในการส่งหมายเรียกพยาน</t>
  </si>
  <si>
    <t>กิจกรรมค่าใช้จ่ายในการเลี้ยงอาหาร(ผู้ต้องหา)</t>
  </si>
  <si>
    <t>ค่าตอบแทน,วัสดุ,น้ำมัน และอื่นๆ</t>
  </si>
  <si>
    <t>โครงการตำรวจประสานโรงเรียน เพื่อแก้ไขปัญหายาเสพติด</t>
  </si>
  <si>
    <t xml:space="preserve">กิจกรรมค่าตอบแทนพยาน </t>
  </si>
  <si>
    <t>ค่าตอบแทนพยาน</t>
  </si>
  <si>
    <t>กิจกรรมการมีส่วนร่วมของประชาชน (อส.ตร)</t>
  </si>
  <si>
    <t>กิจกรรมการมีส่วนร่วมของประชาชน (ชมส.)</t>
  </si>
  <si>
    <t>ค่าตอบแทน, ค่าน้ำมัน</t>
  </si>
  <si>
    <t>โครงการสร้างภูมิคุ้มกันและป้องกันยาเสพติด(ชุมชนยั่งยืน)</t>
  </si>
  <si>
    <t>ค่าตอบแทน, ค่าน้ำมัน, ค่าวัสดุ, อื่นๆ</t>
  </si>
  <si>
    <t>1 มี.ค.-31 ก.ค.68</t>
  </si>
  <si>
    <t>กิจกรรมค่าสาธารณูปโภคประจำจุดตรวจสกัดกั้นยาเสพติด</t>
  </si>
  <si>
    <t>จัดจ้างทำความสะอาด</t>
  </si>
  <si>
    <t>จัดซื้อวัสดุสำนักงาน</t>
  </si>
  <si>
    <t>จัดซื้อน้ำมันเชื้อเพลิง</t>
  </si>
  <si>
    <t>จัดซื้ออาหารครบถ้วน</t>
  </si>
  <si>
    <t>ยอดยกไป</t>
  </si>
  <si>
    <t>ยอดยกมา</t>
  </si>
  <si>
    <t>ค่าน้ำมันเชื้อเพลิงรถอเนกประสงค์</t>
  </si>
  <si>
    <t>ตรวจแล้วถูกต้อง</t>
  </si>
  <si>
    <t>พ.ต.ท.</t>
  </si>
  <si>
    <t>(ชรินทร์  เผือกสง่า)</t>
  </si>
  <si>
    <t>สว.อก.สภ.หนองปลิง</t>
  </si>
  <si>
    <t>พ.ต.อ.</t>
  </si>
  <si>
    <t>(วิริยะบัณฑิต  สถิตย์สุวชาติ)</t>
  </si>
  <si>
    <t>ผกก.สภ.หนองปลิง</t>
  </si>
  <si>
    <t xml:space="preserve">ทราบ     </t>
  </si>
  <si>
    <t>รายงานผลการใช้จ่ายงบประมาณ สถานีตำรวจภูธรหนองปลิง จังหวัดนครสวรรค์</t>
  </si>
  <si>
    <t>ประจำปีงบประมาณ พ.ศ. 2568 ไตรมาสที่ 1 - 2 ( ต.ค.67 - มี.ค.68 )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</si>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</sst>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horizontal="right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2" xfId="0" applyFont="1" applyBorder="1" applyAlignment="1">
      <alignment shrinkToFit="1"/>
    </xf>
    <xf numFmtId="164" fontId="1" fillId="0" borderId="2" xfId="1" applyNumberFormat="1" applyFont="1" applyBorder="1" applyAlignment="1">
      <alignment shrinkToFit="1"/>
    </xf>
    <xf numFmtId="43" fontId="1" fillId="0" borderId="2" xfId="1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1" fillId="0" borderId="4" xfId="0" applyFont="1" applyBorder="1" applyAlignment="1">
      <alignment horizontal="center" shrinkToFit="1"/>
    </xf>
    <xf numFmtId="0" fontId="1" fillId="0" borderId="4" xfId="0" applyFont="1" applyBorder="1" applyAlignment="1">
      <alignment shrinkToFit="1"/>
    </xf>
    <xf numFmtId="164" fontId="1" fillId="0" borderId="4" xfId="1" applyNumberFormat="1" applyFont="1" applyBorder="1" applyAlignment="1">
      <alignment shrinkToFit="1"/>
    </xf>
    <xf numFmtId="164" fontId="1" fillId="0" borderId="3" xfId="1" applyNumberFormat="1" applyFont="1" applyBorder="1" applyAlignment="1">
      <alignment shrinkToFit="1"/>
    </xf>
    <xf numFmtId="43" fontId="1" fillId="0" borderId="2" xfId="1" applyFont="1" applyBorder="1" applyAlignment="1">
      <alignment horizontal="left" shrinkToFit="1"/>
    </xf>
    <xf numFmtId="0" fontId="1" fillId="0" borderId="4" xfId="0" applyFont="1" applyBorder="1" applyAlignment="1">
      <alignment horizontal="left" shrinkToFit="1"/>
    </xf>
    <xf numFmtId="0" fontId="1" fillId="0" borderId="3" xfId="0" applyFont="1" applyBorder="1" applyAlignment="1">
      <alignment horizontal="left" shrinkToFit="1"/>
    </xf>
    <xf numFmtId="0" fontId="2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3" fontId="2" fillId="0" borderId="1" xfId="1" applyFont="1" applyBorder="1" applyAlignment="1">
      <alignment shrinkToFit="1"/>
    </xf>
    <xf numFmtId="164" fontId="1" fillId="0" borderId="2" xfId="1" applyNumberFormat="1" applyFont="1" applyBorder="1" applyAlignment="1">
      <alignment horizontal="center" shrinkToFit="1"/>
    </xf>
    <xf numFmtId="164" fontId="1" fillId="0" borderId="7" xfId="1" applyNumberFormat="1" applyFont="1" applyBorder="1" applyAlignment="1">
      <alignment shrinkToFit="1"/>
    </xf>
    <xf numFmtId="164" fontId="1" fillId="0" borderId="6" xfId="1" applyNumberFormat="1" applyFont="1" applyBorder="1" applyAlignment="1">
      <alignment shrinkToFit="1"/>
    </xf>
    <xf numFmtId="43" fontId="1" fillId="0" borderId="4" xfId="0" applyNumberFormat="1" applyFont="1" applyBorder="1" applyAlignment="1">
      <alignment shrinkToFit="1"/>
    </xf>
    <xf numFmtId="0" fontId="1" fillId="0" borderId="0" xfId="0" applyFont="1" applyAlignment="1">
      <alignment horizontal="right" shrinkToFit="1"/>
    </xf>
    <xf numFmtId="164" fontId="1" fillId="0" borderId="5" xfId="1" applyNumberFormat="1" applyFont="1" applyBorder="1" applyAlignment="1">
      <alignment shrinkToFit="1"/>
    </xf>
    <xf numFmtId="0" fontId="1" fillId="0" borderId="5" xfId="0" applyFont="1" applyBorder="1" applyAlignment="1">
      <alignment horizontal="left" shrinkToFit="1"/>
    </xf>
    <xf numFmtId="0" fontId="1" fillId="0" borderId="7" xfId="0" applyFont="1" applyBorder="1" applyAlignment="1">
      <alignment horizontal="center" shrinkToFit="1"/>
    </xf>
    <xf numFmtId="43" fontId="1" fillId="0" borderId="4" xfId="1" applyFont="1" applyBorder="1" applyAlignment="1">
      <alignment shrinkToFit="1"/>
    </xf>
    <xf numFmtId="0" fontId="1" fillId="0" borderId="7" xfId="0" applyFont="1" applyBorder="1" applyAlignment="1">
      <alignment shrinkToFit="1"/>
    </xf>
    <xf numFmtId="0" fontId="1" fillId="0" borderId="7" xfId="0" applyFont="1" applyBorder="1" applyAlignment="1">
      <alignment horizontal="left"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horizontal="left" shrinkToFit="1"/>
    </xf>
    <xf numFmtId="0" fontId="2" fillId="0" borderId="0" xfId="0" applyFont="1" applyAlignment="1">
      <alignment shrinkToFit="1"/>
    </xf>
    <xf numFmtId="164" fontId="4" fillId="0" borderId="7" xfId="1" applyNumberFormat="1" applyFont="1" applyBorder="1" applyAlignment="1">
      <alignment shrinkToFit="1"/>
    </xf>
    <xf numFmtId="43" fontId="1" fillId="0" borderId="3" xfId="0" applyNumberFormat="1" applyFont="1" applyBorder="1" applyAlignment="1">
      <alignment shrinkToFit="1"/>
    </xf>
    <xf numFmtId="0" fontId="1" fillId="0" borderId="0" xfId="0" applyFont="1" applyAlignment="1">
      <alignment horizontal="right" vertical="center" shrinkToFit="1"/>
    </xf>
    <xf numFmtId="164" fontId="1" fillId="0" borderId="3" xfId="1" applyNumberFormat="1" applyFont="1" applyBorder="1" applyAlignment="1">
      <alignment horizontal="center" shrinkToFit="1"/>
    </xf>
    <xf numFmtId="43" fontId="1" fillId="0" borderId="7" xfId="1" applyFont="1" applyBorder="1" applyAlignment="1">
      <alignment shrinkToFit="1"/>
    </xf>
    <xf numFmtId="0" fontId="1" fillId="0" borderId="7" xfId="0" applyFont="1" applyBorder="1" applyAlignment="1">
      <alignment horizontal="right" shrinkToFit="1"/>
    </xf>
    <xf numFmtId="43" fontId="1" fillId="0" borderId="7" xfId="0" applyNumberFormat="1" applyFont="1" applyBorder="1" applyAlignment="1">
      <alignment shrinkToFit="1"/>
    </xf>
    <xf numFmtId="164" fontId="1" fillId="0" borderId="4" xfId="1" applyNumberFormat="1" applyFont="1" applyBorder="1" applyAlignment="1">
      <alignment horizontal="center" shrinkToFit="1"/>
    </xf>
    <xf numFmtId="0" fontId="1" fillId="0" borderId="6" xfId="0" applyFont="1" applyBorder="1" applyAlignment="1">
      <alignment horizontal="right" shrinkToFit="1"/>
    </xf>
    <xf numFmtId="0" fontId="2" fillId="0" borderId="4" xfId="0" applyFont="1" applyBorder="1" applyAlignment="1">
      <alignment shrinkToFit="1"/>
    </xf>
    <xf numFmtId="164" fontId="1" fillId="0" borderId="7" xfId="1" applyNumberFormat="1" applyFont="1" applyFill="1" applyBorder="1" applyAlignment="1">
      <alignment shrinkToFit="1"/>
    </xf>
    <xf numFmtId="43" fontId="1" fillId="0" borderId="3" xfId="1" applyFont="1" applyBorder="1" applyAlignment="1">
      <alignment shrinkToFi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0" xfId="0" applyFont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332509</xdr:colOff>
      <xdr:row>38</xdr:row>
      <xdr:rowOff>228600</xdr:rowOff>
    </xdr:from>
    <xdr:to>
      <xdr:col>3</xdr:col>
      <xdr:colOff>63192</xdr:colOff>
      <xdr:row>42</xdr:row>
      <xdr:rowOff>204066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652D2AA-EF4E-4EF8-A6E4-CF960E7FC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473" y="11132127"/>
          <a:ext cx="873683" cy="1042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491836</xdr:colOff>
      <xdr:row>39</xdr:row>
      <xdr:rowOff>221673</xdr:rowOff>
    </xdr:from>
    <xdr:to>
      <xdr:col>9</xdr:col>
      <xdr:colOff>24939</xdr:colOff>
      <xdr:row>41</xdr:row>
      <xdr:rowOff>55419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5EB82C2-5005-4A2E-94CE-57F67B164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891" y="11416146"/>
          <a:ext cx="412866" cy="332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AF51-D8CE-4835-87A3-C61BEB10675B}">
  <dimension ref="A1:K44"/>
  <sheetViews>
    <sheetView tabSelected="1" zoomScale="110" zoomScaleNormal="110" workbookViewId="0">
      <pane xSplit="1" ySplit="6" topLeftCell="B34" activePane="bottomRight" state="frozen"/>
      <selection pane="topRight" activeCell="B1" sqref="B1"/>
      <selection pane="bottomLeft" activeCell="A6" sqref="A6"/>
      <selection pane="bottomRight" activeCell="L41" sqref="L41"/>
    </sheetView>
  </sheetViews>
  <sheetFormatPr defaultColWidth="9" defaultRowHeight="23.25" customHeight="1"/>
  <cols>
    <col min="1" max="1" width="5.33203125" style="2" customWidth="1"/>
    <col min="2" max="2" width="41.88671875" style="2" customWidth="1"/>
    <col min="3" max="3" width="16.6640625" style="7" customWidth="1"/>
    <col min="4" max="8" width="9.6640625" style="2" customWidth="1"/>
    <col min="9" max="9" width="12.77734375" style="2" customWidth="1"/>
    <col min="10" max="10" width="11" style="2" customWidth="1"/>
    <col min="11" max="16384" width="9" style="1"/>
  </cols>
  <sheetData>
    <row r="1" spans="1:11" ht="23.25" customHeight="1">
      <c r="J1" s="44" t="s">
        <v>32</v>
      </c>
    </row>
    <row r="2" spans="1:11" ht="23.25" customHeight="1">
      <c r="A2" s="58" t="s">
        <v>80</v>
      </c>
      <c r="B2" s="58"/>
      <c r="C2" s="58"/>
      <c r="D2" s="58"/>
      <c r="E2" s="58"/>
      <c r="F2" s="58"/>
      <c r="G2" s="58"/>
      <c r="H2" s="58"/>
      <c r="I2" s="58"/>
      <c r="J2" s="58"/>
      <c r="K2" s="41"/>
    </row>
    <row r="3" spans="1:11" ht="23.25" customHeight="1">
      <c r="A3" s="58" t="s">
        <v>81</v>
      </c>
      <c r="B3" s="58"/>
      <c r="C3" s="58"/>
      <c r="D3" s="58"/>
      <c r="E3" s="58"/>
      <c r="F3" s="58"/>
      <c r="G3" s="58"/>
      <c r="H3" s="58"/>
      <c r="I3" s="58"/>
      <c r="J3" s="58"/>
      <c r="K3" s="41"/>
    </row>
    <row r="4" spans="1:11" ht="23.25" customHeight="1">
      <c r="A4" s="59" t="s">
        <v>82</v>
      </c>
      <c r="B4" s="59"/>
      <c r="C4" s="59"/>
      <c r="D4" s="59"/>
      <c r="E4" s="59"/>
      <c r="F4" s="59"/>
      <c r="G4" s="59"/>
      <c r="H4" s="59"/>
      <c r="I4" s="59"/>
      <c r="J4" s="59"/>
      <c r="K4" s="41"/>
    </row>
    <row r="5" spans="1:11" ht="17.25" customHeight="1">
      <c r="A5" s="60" t="s">
        <v>0</v>
      </c>
      <c r="B5" s="60" t="s">
        <v>30</v>
      </c>
      <c r="C5" s="60" t="s">
        <v>16</v>
      </c>
      <c r="D5" s="60" t="s">
        <v>17</v>
      </c>
      <c r="E5" s="25" t="s">
        <v>24</v>
      </c>
      <c r="F5" s="4" t="s">
        <v>18</v>
      </c>
      <c r="G5" s="4" t="s">
        <v>27</v>
      </c>
      <c r="H5" s="4" t="s">
        <v>20</v>
      </c>
      <c r="I5" s="4" t="s">
        <v>22</v>
      </c>
      <c r="J5" s="60" t="s">
        <v>1</v>
      </c>
    </row>
    <row r="6" spans="1:11" ht="17.25" customHeight="1">
      <c r="A6" s="60"/>
      <c r="B6" s="60"/>
      <c r="C6" s="60"/>
      <c r="D6" s="60"/>
      <c r="E6" s="26" t="s">
        <v>25</v>
      </c>
      <c r="F6" s="5" t="s">
        <v>19</v>
      </c>
      <c r="G6" s="5" t="s">
        <v>26</v>
      </c>
      <c r="H6" s="5" t="s">
        <v>21</v>
      </c>
      <c r="I6" s="5" t="s">
        <v>23</v>
      </c>
      <c r="J6" s="60"/>
    </row>
    <row r="7" spans="1:11" ht="23.25" customHeight="1">
      <c r="A7" s="8"/>
      <c r="B7" s="9" t="s">
        <v>2</v>
      </c>
      <c r="C7" s="18">
        <v>0</v>
      </c>
      <c r="D7" s="10">
        <v>0</v>
      </c>
      <c r="E7" s="10">
        <v>0</v>
      </c>
      <c r="F7" s="28">
        <v>0</v>
      </c>
      <c r="G7" s="28">
        <v>0</v>
      </c>
      <c r="H7" s="11">
        <v>0</v>
      </c>
      <c r="I7" s="11">
        <v>0</v>
      </c>
      <c r="J7" s="8"/>
    </row>
    <row r="8" spans="1:11" ht="23.25" customHeight="1">
      <c r="A8" s="14">
        <v>1</v>
      </c>
      <c r="B8" s="15" t="s">
        <v>3</v>
      </c>
      <c r="C8" s="19" t="s">
        <v>35</v>
      </c>
      <c r="D8" s="16">
        <v>816000</v>
      </c>
      <c r="E8" s="16">
        <v>452200</v>
      </c>
      <c r="F8" s="16">
        <f>452200-40</f>
        <v>452160</v>
      </c>
      <c r="G8" s="16">
        <f>+E8-F8</f>
        <v>40</v>
      </c>
      <c r="H8" s="31">
        <f>+F8*100/E8</f>
        <v>99.991154356479427</v>
      </c>
      <c r="I8" s="15" t="s">
        <v>28</v>
      </c>
      <c r="J8" s="15" t="s">
        <v>33</v>
      </c>
    </row>
    <row r="9" spans="1:11" ht="23.25" customHeight="1">
      <c r="A9" s="14">
        <v>2</v>
      </c>
      <c r="B9" s="15" t="s">
        <v>4</v>
      </c>
      <c r="C9" s="19" t="s">
        <v>5</v>
      </c>
      <c r="D9" s="16">
        <v>57600</v>
      </c>
      <c r="E9" s="16">
        <v>216600</v>
      </c>
      <c r="F9" s="16">
        <v>216600</v>
      </c>
      <c r="G9" s="16">
        <f t="shared" ref="G9:G17" si="0">+E9-F9</f>
        <v>0</v>
      </c>
      <c r="H9" s="31">
        <f>+F9*100/E9</f>
        <v>100</v>
      </c>
      <c r="I9" s="14" t="s">
        <v>29</v>
      </c>
      <c r="J9" s="14" t="s">
        <v>29</v>
      </c>
    </row>
    <row r="10" spans="1:11" ht="23.25" customHeight="1">
      <c r="A10" s="14">
        <v>3</v>
      </c>
      <c r="B10" s="15" t="s">
        <v>6</v>
      </c>
      <c r="C10" s="19" t="s">
        <v>7</v>
      </c>
      <c r="D10" s="29">
        <v>19400</v>
      </c>
      <c r="E10" s="16">
        <v>19400</v>
      </c>
      <c r="F10" s="16">
        <f>4900+4900+2530+6200</f>
        <v>18530</v>
      </c>
      <c r="G10" s="16">
        <f>+E10-F10</f>
        <v>870</v>
      </c>
      <c r="H10" s="31">
        <f t="shared" ref="H10:H17" si="1">+F10*100/E10</f>
        <v>95.515463917525778</v>
      </c>
      <c r="I10" s="14" t="s">
        <v>29</v>
      </c>
      <c r="J10" s="14" t="s">
        <v>29</v>
      </c>
    </row>
    <row r="11" spans="1:11" ht="23.25" customHeight="1">
      <c r="A11" s="14">
        <v>4</v>
      </c>
      <c r="B11" s="15" t="s">
        <v>8</v>
      </c>
      <c r="C11" s="19" t="s">
        <v>65</v>
      </c>
      <c r="D11" s="16">
        <v>43000</v>
      </c>
      <c r="E11" s="16">
        <v>60000</v>
      </c>
      <c r="F11" s="16">
        <v>50000</v>
      </c>
      <c r="G11" s="16">
        <f t="shared" si="0"/>
        <v>10000</v>
      </c>
      <c r="H11" s="31">
        <f>+F11*100/E11</f>
        <v>83.333333333333329</v>
      </c>
      <c r="I11" s="14" t="s">
        <v>29</v>
      </c>
      <c r="J11" s="14" t="s">
        <v>29</v>
      </c>
      <c r="K11" s="1" t="s">
        <v>31</v>
      </c>
    </row>
    <row r="12" spans="1:11" ht="23.25" customHeight="1">
      <c r="A12" s="14">
        <v>5</v>
      </c>
      <c r="B12" s="15" t="s">
        <v>9</v>
      </c>
      <c r="C12" s="19" t="s">
        <v>66</v>
      </c>
      <c r="D12" s="16">
        <v>7500</v>
      </c>
      <c r="E12" s="16">
        <v>32700</v>
      </c>
      <c r="F12" s="16">
        <v>32700</v>
      </c>
      <c r="G12" s="16">
        <f>+E12-F12</f>
        <v>0</v>
      </c>
      <c r="H12" s="31">
        <f t="shared" si="1"/>
        <v>100</v>
      </c>
      <c r="I12" s="14" t="s">
        <v>29</v>
      </c>
      <c r="J12" s="14" t="s">
        <v>29</v>
      </c>
    </row>
    <row r="13" spans="1:11" ht="23.25" customHeight="1">
      <c r="A13" s="14">
        <v>6</v>
      </c>
      <c r="B13" s="15" t="s">
        <v>10</v>
      </c>
      <c r="C13" s="19" t="s">
        <v>7</v>
      </c>
      <c r="D13" s="16">
        <v>5400</v>
      </c>
      <c r="E13" s="16">
        <v>0</v>
      </c>
      <c r="F13" s="16">
        <v>0</v>
      </c>
      <c r="G13" s="16">
        <f>+E13-F13</f>
        <v>0</v>
      </c>
      <c r="H13" s="31">
        <v>0</v>
      </c>
      <c r="I13" s="14" t="s">
        <v>29</v>
      </c>
      <c r="J13" s="14" t="s">
        <v>29</v>
      </c>
    </row>
    <row r="14" spans="1:11" ht="23.25" customHeight="1">
      <c r="A14" s="14">
        <v>7</v>
      </c>
      <c r="B14" s="15" t="s">
        <v>11</v>
      </c>
      <c r="C14" s="19" t="s">
        <v>67</v>
      </c>
      <c r="D14" s="16">
        <v>1223200</v>
      </c>
      <c r="E14" s="16">
        <v>1043200</v>
      </c>
      <c r="F14" s="16">
        <f>180000+202600+165150+165150+165150+165150</f>
        <v>1043200</v>
      </c>
      <c r="G14" s="16">
        <f t="shared" si="0"/>
        <v>0</v>
      </c>
      <c r="H14" s="31">
        <f t="shared" si="1"/>
        <v>100</v>
      </c>
      <c r="I14" s="14" t="s">
        <v>29</v>
      </c>
      <c r="J14" s="14" t="s">
        <v>29</v>
      </c>
    </row>
    <row r="15" spans="1:11" ht="23.25" customHeight="1">
      <c r="A15" s="14">
        <v>8</v>
      </c>
      <c r="B15" s="15" t="s">
        <v>12</v>
      </c>
      <c r="C15" s="19" t="s">
        <v>34</v>
      </c>
      <c r="D15" s="16">
        <v>55300</v>
      </c>
      <c r="E15" s="16">
        <v>450000</v>
      </c>
      <c r="F15" s="16">
        <f>75676.35+71360.74+68488.73+63539.27+56571.13+58215.59</f>
        <v>393851.81000000006</v>
      </c>
      <c r="G15" s="16">
        <f>+E15-F15</f>
        <v>56148.189999999944</v>
      </c>
      <c r="H15" s="31">
        <f t="shared" si="1"/>
        <v>87.52262444444446</v>
      </c>
      <c r="I15" s="14" t="s">
        <v>29</v>
      </c>
      <c r="J15" s="14" t="s">
        <v>29</v>
      </c>
    </row>
    <row r="16" spans="1:11" ht="23.25" customHeight="1">
      <c r="A16" s="14">
        <v>9</v>
      </c>
      <c r="B16" s="15" t="s">
        <v>58</v>
      </c>
      <c r="C16" s="19" t="s">
        <v>35</v>
      </c>
      <c r="D16" s="16">
        <v>8000</v>
      </c>
      <c r="E16" s="16">
        <v>8000</v>
      </c>
      <c r="F16" s="16">
        <v>8000</v>
      </c>
      <c r="G16" s="16">
        <f t="shared" si="0"/>
        <v>0</v>
      </c>
      <c r="H16" s="31">
        <f t="shared" si="1"/>
        <v>100</v>
      </c>
      <c r="I16" s="14" t="s">
        <v>29</v>
      </c>
      <c r="J16" s="14" t="s">
        <v>29</v>
      </c>
    </row>
    <row r="17" spans="1:10" ht="23.25" customHeight="1">
      <c r="A17" s="14">
        <v>10</v>
      </c>
      <c r="B17" s="15" t="s">
        <v>59</v>
      </c>
      <c r="C17" s="19" t="s">
        <v>60</v>
      </c>
      <c r="D17" s="16">
        <f>34000+8500</f>
        <v>42500</v>
      </c>
      <c r="E17" s="16">
        <f>34000+8500</f>
        <v>42500</v>
      </c>
      <c r="F17" s="16">
        <f>17000+1000+2250+1000</f>
        <v>21250</v>
      </c>
      <c r="G17" s="16">
        <f t="shared" si="0"/>
        <v>21250</v>
      </c>
      <c r="H17" s="31">
        <f t="shared" si="1"/>
        <v>50</v>
      </c>
      <c r="I17" s="14" t="s">
        <v>29</v>
      </c>
      <c r="J17" s="14" t="s">
        <v>29</v>
      </c>
    </row>
    <row r="18" spans="1:10" ht="23.25" customHeight="1">
      <c r="A18" s="35">
        <v>11</v>
      </c>
      <c r="B18" s="37" t="s">
        <v>55</v>
      </c>
      <c r="C18" s="38" t="s">
        <v>54</v>
      </c>
      <c r="D18" s="42">
        <v>2140</v>
      </c>
      <c r="E18" s="29">
        <v>2140</v>
      </c>
      <c r="F18" s="29">
        <v>2140</v>
      </c>
      <c r="G18" s="29">
        <f>+E18-F18</f>
        <v>0</v>
      </c>
      <c r="H18" s="46">
        <f>+F18*100/E18</f>
        <v>100</v>
      </c>
      <c r="I18" s="14" t="s">
        <v>29</v>
      </c>
      <c r="J18" s="35" t="s">
        <v>29</v>
      </c>
    </row>
    <row r="19" spans="1:10" ht="23.25" customHeight="1">
      <c r="A19" s="14">
        <v>12</v>
      </c>
      <c r="B19" s="15" t="s">
        <v>61</v>
      </c>
      <c r="C19" s="19" t="s">
        <v>62</v>
      </c>
      <c r="D19" s="16">
        <v>51000</v>
      </c>
      <c r="E19" s="16">
        <v>51000</v>
      </c>
      <c r="F19" s="16">
        <v>0</v>
      </c>
      <c r="G19" s="16">
        <f t="shared" ref="G19" si="2">+E19-F19</f>
        <v>51000</v>
      </c>
      <c r="H19" s="31">
        <f t="shared" ref="H19" si="3">+F19*100/E19</f>
        <v>0</v>
      </c>
      <c r="I19" s="14" t="s">
        <v>29</v>
      </c>
      <c r="J19" s="14" t="s">
        <v>63</v>
      </c>
    </row>
    <row r="20" spans="1:10" ht="23.25" customHeight="1">
      <c r="A20" s="35">
        <v>13</v>
      </c>
      <c r="B20" s="37" t="s">
        <v>36</v>
      </c>
      <c r="C20" s="34" t="s">
        <v>35</v>
      </c>
      <c r="D20" s="33">
        <v>29550</v>
      </c>
      <c r="E20" s="33">
        <v>29550</v>
      </c>
      <c r="F20" s="33">
        <v>29550</v>
      </c>
      <c r="G20" s="29">
        <v>0</v>
      </c>
      <c r="H20" s="48">
        <f t="shared" ref="H20:H29" si="4">+F20*100/E20</f>
        <v>100</v>
      </c>
      <c r="I20" s="14" t="s">
        <v>29</v>
      </c>
      <c r="J20" s="37" t="s">
        <v>44</v>
      </c>
    </row>
    <row r="21" spans="1:10" ht="23.25" customHeight="1">
      <c r="A21" s="14">
        <v>14</v>
      </c>
      <c r="B21" s="15" t="s">
        <v>42</v>
      </c>
      <c r="C21" s="19" t="s">
        <v>35</v>
      </c>
      <c r="D21" s="16">
        <v>72180</v>
      </c>
      <c r="E21" s="16">
        <v>72180</v>
      </c>
      <c r="F21" s="16">
        <v>72180</v>
      </c>
      <c r="G21" s="16">
        <f>+E21-F21</f>
        <v>0</v>
      </c>
      <c r="H21" s="36">
        <f t="shared" si="4"/>
        <v>100</v>
      </c>
      <c r="I21" s="14" t="s">
        <v>29</v>
      </c>
      <c r="J21" s="15" t="s">
        <v>45</v>
      </c>
    </row>
    <row r="22" spans="1:10" ht="23.25" customHeight="1">
      <c r="A22" s="35">
        <v>15</v>
      </c>
      <c r="B22" s="15" t="s">
        <v>39</v>
      </c>
      <c r="C22" s="19" t="s">
        <v>35</v>
      </c>
      <c r="D22" s="16">
        <v>10000</v>
      </c>
      <c r="E22" s="16">
        <v>10000</v>
      </c>
      <c r="F22" s="16">
        <v>0</v>
      </c>
      <c r="G22" s="16">
        <f>+E22-F22</f>
        <v>10000</v>
      </c>
      <c r="H22" s="36">
        <f>+F22*100/E22</f>
        <v>0</v>
      </c>
      <c r="I22" s="14" t="s">
        <v>29</v>
      </c>
      <c r="J22" s="14" t="s">
        <v>29</v>
      </c>
    </row>
    <row r="23" spans="1:10" ht="23.25" customHeight="1">
      <c r="A23" s="14">
        <v>16</v>
      </c>
      <c r="B23" s="15" t="s">
        <v>40</v>
      </c>
      <c r="C23" s="34" t="s">
        <v>35</v>
      </c>
      <c r="D23" s="16">
        <v>48550</v>
      </c>
      <c r="E23" s="16">
        <v>48550</v>
      </c>
      <c r="F23" s="16">
        <v>5000</v>
      </c>
      <c r="G23" s="16">
        <f t="shared" ref="G23" si="5">+E23-F23</f>
        <v>43550</v>
      </c>
      <c r="H23" s="36">
        <f t="shared" si="4"/>
        <v>10.298661174047373</v>
      </c>
      <c r="I23" s="14" t="s">
        <v>29</v>
      </c>
      <c r="J23" s="15" t="s">
        <v>46</v>
      </c>
    </row>
    <row r="24" spans="1:10" ht="23.25" customHeight="1">
      <c r="A24" s="35">
        <v>17</v>
      </c>
      <c r="B24" s="15" t="s">
        <v>37</v>
      </c>
      <c r="C24" s="19" t="s">
        <v>35</v>
      </c>
      <c r="D24" s="16">
        <v>10600</v>
      </c>
      <c r="E24" s="16">
        <v>10600</v>
      </c>
      <c r="F24" s="16">
        <v>5000</v>
      </c>
      <c r="G24" s="16">
        <f t="shared" ref="G24" si="6">+E24-F24</f>
        <v>5600</v>
      </c>
      <c r="H24" s="36">
        <f t="shared" ref="H24" si="7">+F24*100/E24</f>
        <v>47.169811320754718</v>
      </c>
      <c r="I24" s="14" t="s">
        <v>29</v>
      </c>
      <c r="J24" s="14" t="s">
        <v>29</v>
      </c>
    </row>
    <row r="25" spans="1:10" ht="23.25" customHeight="1">
      <c r="A25" s="39"/>
      <c r="B25" s="50" t="s">
        <v>69</v>
      </c>
      <c r="C25" s="40"/>
      <c r="D25" s="30">
        <f>SUM(D7:D24)</f>
        <v>2501920</v>
      </c>
      <c r="E25" s="30">
        <f>SUM(E7:E24)</f>
        <v>2548620</v>
      </c>
      <c r="F25" s="30">
        <f>SUM(F7:F24)</f>
        <v>2350161.81</v>
      </c>
      <c r="G25" s="30">
        <f>SUM(G7:G24)</f>
        <v>198458.18999999994</v>
      </c>
      <c r="H25" s="53">
        <f>+F25*100/E25</f>
        <v>92.21311180168091</v>
      </c>
      <c r="I25" s="39"/>
      <c r="J25" s="39"/>
    </row>
    <row r="26" spans="1:10" ht="23.25" customHeight="1">
      <c r="A26" s="35" t="s">
        <v>31</v>
      </c>
      <c r="B26" s="47" t="s">
        <v>70</v>
      </c>
      <c r="C26" s="38"/>
      <c r="D26" s="29">
        <f>+D25</f>
        <v>2501920</v>
      </c>
      <c r="E26" s="29">
        <f>+E25</f>
        <v>2548620</v>
      </c>
      <c r="F26" s="29">
        <f>+F25</f>
        <v>2350161.81</v>
      </c>
      <c r="G26" s="29">
        <f>+G25</f>
        <v>198458.18999999994</v>
      </c>
      <c r="H26" s="46">
        <f>+H25</f>
        <v>92.21311180168091</v>
      </c>
      <c r="I26" s="35"/>
      <c r="J26" s="35"/>
    </row>
    <row r="27" spans="1:10" ht="23.25" customHeight="1">
      <c r="A27" s="14">
        <v>18</v>
      </c>
      <c r="B27" s="15" t="s">
        <v>38</v>
      </c>
      <c r="C27" s="19" t="s">
        <v>35</v>
      </c>
      <c r="D27" s="16">
        <v>10400</v>
      </c>
      <c r="E27" s="16">
        <v>10400</v>
      </c>
      <c r="F27" s="16">
        <v>2500</v>
      </c>
      <c r="G27" s="16">
        <f>+E27-F27</f>
        <v>7900</v>
      </c>
      <c r="H27" s="36">
        <f t="shared" ref="H27" si="8">+F27*100/E27</f>
        <v>24.03846153846154</v>
      </c>
      <c r="I27" s="15" t="s">
        <v>28</v>
      </c>
      <c r="J27" s="15" t="s">
        <v>46</v>
      </c>
    </row>
    <row r="28" spans="1:10" ht="23.25" customHeight="1">
      <c r="A28" s="35">
        <v>19</v>
      </c>
      <c r="B28" s="37" t="s">
        <v>64</v>
      </c>
      <c r="C28" s="38" t="s">
        <v>41</v>
      </c>
      <c r="D28" s="29">
        <v>8700</v>
      </c>
      <c r="E28" s="29">
        <v>8700</v>
      </c>
      <c r="F28" s="29">
        <v>2500</v>
      </c>
      <c r="G28" s="29">
        <f>+E28-F28</f>
        <v>6200</v>
      </c>
      <c r="H28" s="46">
        <f t="shared" si="4"/>
        <v>28.735632183908045</v>
      </c>
      <c r="I28" s="14" t="s">
        <v>29</v>
      </c>
      <c r="J28" s="14" t="s">
        <v>29</v>
      </c>
    </row>
    <row r="29" spans="1:10" ht="23.25" customHeight="1">
      <c r="A29" s="14">
        <v>20</v>
      </c>
      <c r="B29" s="37" t="s">
        <v>47</v>
      </c>
      <c r="C29" s="38" t="s">
        <v>48</v>
      </c>
      <c r="D29" s="29">
        <v>7000</v>
      </c>
      <c r="E29" s="29">
        <v>7000</v>
      </c>
      <c r="F29" s="29">
        <v>0</v>
      </c>
      <c r="G29" s="29">
        <f t="shared" ref="G29" si="9">+E29-F29</f>
        <v>7000</v>
      </c>
      <c r="H29" s="46">
        <f t="shared" si="4"/>
        <v>0</v>
      </c>
      <c r="I29" s="14" t="s">
        <v>29</v>
      </c>
      <c r="J29" s="15" t="s">
        <v>45</v>
      </c>
    </row>
    <row r="30" spans="1:10" ht="23.25" customHeight="1">
      <c r="A30" s="35">
        <v>21</v>
      </c>
      <c r="B30" s="37" t="s">
        <v>49</v>
      </c>
      <c r="C30" s="38" t="s">
        <v>35</v>
      </c>
      <c r="D30" s="29">
        <v>102800</v>
      </c>
      <c r="E30" s="29">
        <v>102800</v>
      </c>
      <c r="F30" s="29">
        <v>102800</v>
      </c>
      <c r="G30" s="29">
        <f t="shared" ref="G30:G35" si="10">+E30-F30</f>
        <v>0</v>
      </c>
      <c r="H30" s="46">
        <f t="shared" ref="H30:H35" si="11">+F30*100/E30</f>
        <v>100</v>
      </c>
      <c r="I30" s="14" t="s">
        <v>29</v>
      </c>
      <c r="J30" s="35" t="s">
        <v>29</v>
      </c>
    </row>
    <row r="31" spans="1:10" ht="23.25" customHeight="1">
      <c r="A31" s="14">
        <v>22</v>
      </c>
      <c r="B31" s="37" t="s">
        <v>50</v>
      </c>
      <c r="C31" s="38" t="s">
        <v>35</v>
      </c>
      <c r="D31" s="29">
        <v>95500</v>
      </c>
      <c r="E31" s="29">
        <v>95500</v>
      </c>
      <c r="F31" s="29">
        <v>95500</v>
      </c>
      <c r="G31" s="29">
        <f t="shared" si="10"/>
        <v>0</v>
      </c>
      <c r="H31" s="46">
        <f t="shared" si="11"/>
        <v>100</v>
      </c>
      <c r="I31" s="14" t="s">
        <v>29</v>
      </c>
      <c r="J31" s="35" t="s">
        <v>29</v>
      </c>
    </row>
    <row r="32" spans="1:10" ht="23.25" customHeight="1">
      <c r="A32" s="35">
        <v>23</v>
      </c>
      <c r="B32" s="37" t="s">
        <v>51</v>
      </c>
      <c r="C32" s="38" t="s">
        <v>35</v>
      </c>
      <c r="D32" s="52">
        <v>4000</v>
      </c>
      <c r="E32" s="29">
        <v>4000</v>
      </c>
      <c r="F32" s="29">
        <v>4000</v>
      </c>
      <c r="G32" s="29">
        <f t="shared" ref="G32" si="12">+E32-F32</f>
        <v>0</v>
      </c>
      <c r="H32" s="46">
        <f t="shared" ref="H32" si="13">+F32*100/E32</f>
        <v>100</v>
      </c>
      <c r="I32" s="14" t="s">
        <v>29</v>
      </c>
      <c r="J32" s="35" t="s">
        <v>29</v>
      </c>
    </row>
    <row r="33" spans="1:11" ht="23.25" customHeight="1">
      <c r="A33" s="14">
        <v>24</v>
      </c>
      <c r="B33" s="37" t="s">
        <v>52</v>
      </c>
      <c r="C33" s="38" t="s">
        <v>35</v>
      </c>
      <c r="D33" s="29">
        <v>2600</v>
      </c>
      <c r="E33" s="29">
        <v>2600</v>
      </c>
      <c r="F33" s="29">
        <v>2600</v>
      </c>
      <c r="G33" s="29">
        <f t="shared" si="10"/>
        <v>0</v>
      </c>
      <c r="H33" s="46">
        <f t="shared" si="11"/>
        <v>100</v>
      </c>
      <c r="I33" s="14" t="s">
        <v>29</v>
      </c>
      <c r="J33" s="35" t="s">
        <v>29</v>
      </c>
    </row>
    <row r="34" spans="1:11" ht="23.25" customHeight="1">
      <c r="A34" s="35">
        <v>25</v>
      </c>
      <c r="B34" s="37" t="s">
        <v>56</v>
      </c>
      <c r="C34" s="38" t="s">
        <v>57</v>
      </c>
      <c r="D34" s="29">
        <v>3000</v>
      </c>
      <c r="E34" s="29">
        <v>3000</v>
      </c>
      <c r="F34" s="29">
        <v>2400</v>
      </c>
      <c r="G34" s="29">
        <f t="shared" si="10"/>
        <v>600</v>
      </c>
      <c r="H34" s="46">
        <f t="shared" si="11"/>
        <v>80</v>
      </c>
      <c r="I34" s="14" t="s">
        <v>29</v>
      </c>
      <c r="J34" s="35" t="s">
        <v>29</v>
      </c>
    </row>
    <row r="35" spans="1:11" ht="23.25" customHeight="1">
      <c r="A35" s="14">
        <v>26</v>
      </c>
      <c r="B35" s="37" t="s">
        <v>53</v>
      </c>
      <c r="C35" s="38" t="s">
        <v>68</v>
      </c>
      <c r="D35" s="29">
        <v>7500</v>
      </c>
      <c r="E35" s="29">
        <v>7500</v>
      </c>
      <c r="F35" s="29">
        <v>7500</v>
      </c>
      <c r="G35" s="29">
        <f t="shared" si="10"/>
        <v>0</v>
      </c>
      <c r="H35" s="46">
        <f t="shared" si="11"/>
        <v>100</v>
      </c>
      <c r="I35" s="14" t="s">
        <v>29</v>
      </c>
      <c r="J35" s="35" t="s">
        <v>29</v>
      </c>
    </row>
    <row r="36" spans="1:11" ht="23.25" customHeight="1">
      <c r="A36" s="14">
        <v>27</v>
      </c>
      <c r="B36" s="37" t="s">
        <v>71</v>
      </c>
      <c r="C36" s="38" t="s">
        <v>67</v>
      </c>
      <c r="D36" s="29">
        <v>24000</v>
      </c>
      <c r="E36" s="29">
        <v>0</v>
      </c>
      <c r="F36" s="29">
        <v>0</v>
      </c>
      <c r="G36" s="29">
        <f t="shared" ref="G36" si="14">+E36-F36</f>
        <v>0</v>
      </c>
      <c r="H36" s="46">
        <v>0</v>
      </c>
      <c r="I36" s="14" t="s">
        <v>29</v>
      </c>
      <c r="J36" s="35" t="s">
        <v>29</v>
      </c>
    </row>
    <row r="37" spans="1:11" ht="23.25" customHeight="1">
      <c r="A37" s="14"/>
      <c r="B37" s="51" t="s">
        <v>13</v>
      </c>
      <c r="C37" s="19"/>
      <c r="D37" s="16"/>
      <c r="E37" s="16"/>
      <c r="F37" s="49"/>
      <c r="G37" s="16"/>
      <c r="H37" s="31"/>
      <c r="I37" s="14"/>
      <c r="J37" s="15"/>
    </row>
    <row r="38" spans="1:11" ht="23.25" customHeight="1">
      <c r="A38" s="12">
        <v>28</v>
      </c>
      <c r="B38" s="13" t="s">
        <v>43</v>
      </c>
      <c r="C38" s="20" t="s">
        <v>35</v>
      </c>
      <c r="D38" s="17">
        <v>68900</v>
      </c>
      <c r="E38" s="17">
        <f>68900-22700</f>
        <v>46200</v>
      </c>
      <c r="F38" s="45">
        <v>46120</v>
      </c>
      <c r="G38" s="17">
        <f t="shared" ref="G38" si="15">+E38-F38</f>
        <v>80</v>
      </c>
      <c r="H38" s="43">
        <f>+F38*100/E38</f>
        <v>99.82683982683983</v>
      </c>
      <c r="I38" s="12" t="s">
        <v>28</v>
      </c>
      <c r="J38" s="13" t="s">
        <v>14</v>
      </c>
    </row>
    <row r="39" spans="1:11" ht="23.25" customHeight="1">
      <c r="A39" s="6"/>
      <c r="B39" s="21" t="s">
        <v>15</v>
      </c>
      <c r="C39" s="22" t="s">
        <v>31</v>
      </c>
      <c r="D39" s="23">
        <f>SUM(D26:D38)</f>
        <v>2836320</v>
      </c>
      <c r="E39" s="23">
        <f>SUM(E26:E38)</f>
        <v>2836320</v>
      </c>
      <c r="F39" s="23">
        <f>SUM(F26:F38)</f>
        <v>2616081.81</v>
      </c>
      <c r="G39" s="23">
        <f>SUM(G26:G38)</f>
        <v>220238.18999999994</v>
      </c>
      <c r="H39" s="27">
        <f>+F39*100/E39</f>
        <v>92.235072558808596</v>
      </c>
      <c r="I39" s="3"/>
      <c r="J39" s="24"/>
    </row>
    <row r="40" spans="1:11" ht="19.2" customHeight="1">
      <c r="A40" s="1"/>
      <c r="B40" s="54" t="s">
        <v>79</v>
      </c>
      <c r="C40" s="2"/>
      <c r="I40" s="56" t="s">
        <v>72</v>
      </c>
      <c r="J40" s="56"/>
    </row>
    <row r="41" spans="1:11" ht="20.399999999999999" customHeight="1">
      <c r="B41" s="54" t="s">
        <v>76</v>
      </c>
      <c r="C41" s="55"/>
      <c r="D41" s="55"/>
      <c r="I41" s="57" t="s">
        <v>73</v>
      </c>
      <c r="J41" s="57"/>
    </row>
    <row r="42" spans="1:11" ht="21.75" customHeight="1">
      <c r="B42" s="1"/>
      <c r="C42" s="55" t="s">
        <v>77</v>
      </c>
      <c r="D42" s="55"/>
      <c r="I42" s="55" t="s">
        <v>74</v>
      </c>
      <c r="J42" s="55"/>
    </row>
    <row r="43" spans="1:11" ht="21.75" customHeight="1">
      <c r="C43" s="55" t="s">
        <v>78</v>
      </c>
      <c r="D43" s="55"/>
      <c r="I43" s="55" t="s">
        <v>75</v>
      </c>
      <c r="J43" s="55"/>
      <c r="K43" s="32"/>
    </row>
    <row r="44" spans="1:11" ht="21.75" customHeight="1"/>
  </sheetData>
  <mergeCells count="15">
    <mergeCell ref="A2:J2"/>
    <mergeCell ref="A3:J3"/>
    <mergeCell ref="A4:J4"/>
    <mergeCell ref="A5:A6"/>
    <mergeCell ref="B5:B6"/>
    <mergeCell ref="C5:C6"/>
    <mergeCell ref="J5:J6"/>
    <mergeCell ref="D5:D6"/>
    <mergeCell ref="C41:D41"/>
    <mergeCell ref="C42:D42"/>
    <mergeCell ref="C43:D43"/>
    <mergeCell ref="I40:J40"/>
    <mergeCell ref="I42:J42"/>
    <mergeCell ref="I43:J43"/>
    <mergeCell ref="I41:J41"/>
  </mergeCells>
  <pageMargins left="0.19685039370078741" right="0" top="0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</vt:lpstr>
      <vt:lpstr>รายงานผลการใช้จ่าย!Print_Titles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Panupong chairit</cp:lastModifiedBy>
  <cp:lastPrinted>2025-04-02T04:49:45Z</cp:lastPrinted>
  <dcterms:created xsi:type="dcterms:W3CDTF">2024-03-20T09:01:38Z</dcterms:created>
  <dcterms:modified xsi:type="dcterms:W3CDTF">2025-04-02T04:49:48Z</dcterms:modified>
</cp:coreProperties>
</file>